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correcto" sheetId="1" r:id="rId1"/>
    <sheet name="FUENTE NO BORRAR" sheetId="2" state="hidden" r:id="rId2"/>
    <sheet name="BExRepositorySheet" sheetId="4" state="veryHidden" r:id="rId3"/>
    <sheet name="sistema" sheetId="5" r:id="rId4"/>
  </sheets>
  <definedNames>
    <definedName name="_xlnm.Print_Area" localSheetId="0">correcto!$A:$J</definedName>
    <definedName name="_xlnm.Print_Titles" localSheetId="0">correcto!$1:$6</definedName>
  </definedNames>
  <calcPr calcId="145621"/>
</workbook>
</file>

<file path=xl/calcChain.xml><?xml version="1.0" encoding="utf-8"?>
<calcChain xmlns="http://schemas.openxmlformats.org/spreadsheetml/2006/main">
  <c r="I28" i="1" l="1"/>
  <c r="I27" i="1"/>
  <c r="I28" i="5"/>
  <c r="I27" i="5"/>
  <c r="I26" i="5"/>
  <c r="I25" i="5"/>
  <c r="I23" i="5"/>
  <c r="I22" i="5"/>
  <c r="I21" i="5"/>
  <c r="I20" i="5"/>
  <c r="I18" i="5"/>
  <c r="I17" i="5"/>
  <c r="I16" i="5"/>
  <c r="I15" i="5"/>
  <c r="I8" i="5" s="1"/>
  <c r="I13" i="5"/>
  <c r="J13" i="5" s="1"/>
  <c r="I12" i="5"/>
  <c r="J12" i="5" s="1"/>
  <c r="I11" i="5"/>
  <c r="J11" i="5" s="1"/>
  <c r="I10" i="5"/>
  <c r="J10" i="5" s="1"/>
  <c r="I10" i="1" l="1"/>
  <c r="J10" i="1" s="1"/>
  <c r="I11" i="1"/>
  <c r="J11" i="1" s="1"/>
  <c r="I12" i="1"/>
  <c r="J12" i="1" s="1"/>
  <c r="J13" i="1"/>
  <c r="I15" i="1"/>
  <c r="I16" i="1"/>
  <c r="I17" i="1"/>
  <c r="I18" i="1"/>
  <c r="I20" i="1"/>
  <c r="I21" i="1"/>
  <c r="I22" i="1"/>
  <c r="I23" i="1"/>
  <c r="I25" i="1"/>
  <c r="I26" i="1"/>
  <c r="I8" i="1" l="1"/>
</calcChain>
</file>

<file path=xl/sharedStrings.xml><?xml version="1.0" encoding="utf-8"?>
<sst xmlns="http://schemas.openxmlformats.org/spreadsheetml/2006/main" count="662" uniqueCount="102">
  <si>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</si>
  <si>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</si>
  <si>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</si>
  <si>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</si>
  <si>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</si>
  <si>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</si>
  <si>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</si>
  <si>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</si>
  <si>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</si>
  <si>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</si>
  <si>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</si>
  <si>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</si>
  <si>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</si>
  <si>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</si>
  <si>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</si>
  <si>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</si>
  <si>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</si>
  <si>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</si>
  <si>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</si>
  <si>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</si>
  <si>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</si>
  <si>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</si>
  <si>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</si>
  <si>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</si>
  <si>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</si>
  <si>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</si>
  <si>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</si>
  <si>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</si>
  <si>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</si>
  <si>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</si>
  <si>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</si>
  <si>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</si>
  <si>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</si>
  <si>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</si>
  <si>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</si>
  <si>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</si>
  <si>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</si>
  <si>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</si>
  <si>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</si>
  <si>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</si>
  <si>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</si>
  <si>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</si>
  <si>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</si>
  <si>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</si>
  <si>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</si>
  <si>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</si>
  <si>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</si>
  <si>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</si>
  <si>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</si>
  <si>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</si>
  <si>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</si>
  <si>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</si>
  <si>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</si>
  <si>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</si>
  <si>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</si>
  <si>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</si>
  <si>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</si>
  <si>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</si>
  <si>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</si>
  <si>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</si>
  <si>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</si>
  <si>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</si>
  <si>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</si>
  <si>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</si>
  <si>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</si>
  <si>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</si>
  <si>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</si>
  <si>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</si>
  <si>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</si>
  <si>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</si>
  <si>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31 de Marzo del 2020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</si>
  <si>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</si>
  <si>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</si>
  <si>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</si>
  <si>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</si>
  <si>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R33 F Infraestructura Social Municipal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</si>
  <si>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</si>
  <si>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</si>
  <si>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R33 F Fortalecimiento Municipios y DF                       </t>
  </si>
  <si>
    <t xml:space="preserve">CREDITO SIMPLE                                              </t>
  </si>
  <si>
    <t xml:space="preserve">168 MESES                     </t>
  </si>
  <si>
    <t xml:space="preserve">TIIE + 1.8                    </t>
  </si>
  <si>
    <t xml:space="preserve">OBRA PUBLICA                                                </t>
  </si>
  <si>
    <t xml:space="preserve">BANCO MERCANTIL DEL NORTE, S.A. C.P.                                                                                                                  </t>
  </si>
  <si>
    <t xml:space="preserve">46 MESES                      </t>
  </si>
  <si>
    <t xml:space="preserve">TIIE + 1.20                   </t>
  </si>
  <si>
    <t xml:space="preserve">BANCO NACIONAL DE MEXICO C.P.                                                                                                                         </t>
  </si>
  <si>
    <t xml:space="preserve">48 MESES                      </t>
  </si>
  <si>
    <t xml:space="preserve">TIIE + 0.69                   </t>
  </si>
  <si>
    <t xml:space="preserve">BANCA AFIRME SA L.P.                                                                                                                                  </t>
  </si>
  <si>
    <t xml:space="preserve">84 MESES                      </t>
  </si>
  <si>
    <t xml:space="preserve">TIIE + 0.78      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</si>
  <si>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</si>
  <si>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</si>
  <si>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</si>
  <si>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</si>
  <si>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</si>
  <si>
    <t>pagado a diciembre 2019</t>
  </si>
  <si>
    <t>pagado a marzo 2020</t>
  </si>
  <si>
    <t>esta cifra no es gasto etiquetado como federal</t>
  </si>
  <si>
    <t>esta repitiendola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</si>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</sst>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00000"/>
    <numFmt numFmtId="166" formatCode="#,##0.00_ ;[Red]\-#,##0.00\ "/>
    <numFmt numFmtId="171" formatCode="#,##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52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6" fontId="33" fillId="0" borderId="0" xfId="0" applyNumberFormat="1" applyFont="1"/>
    <xf numFmtId="166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166" fontId="34" fillId="27" borderId="13" xfId="60" applyNumberFormat="1" applyFont="1" applyFill="1" applyBorder="1" applyAlignment="1">
      <alignment horizontal="center" vertical="center" wrapText="1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  <xf numFmtId="166" fontId="34" fillId="27" borderId="16" xfId="60" applyNumberFormat="1" applyFont="1" applyFill="1" applyBorder="1" applyAlignment="1">
      <alignment horizontal="center" vertical="center" wrapText="1"/>
    </xf>
    <xf numFmtId="166" fontId="34" fillId="27" borderId="13" xfId="60" applyNumberFormat="1" applyFont="1" applyFill="1" applyBorder="1" applyAlignment="1">
      <alignment horizontal="center" vertical="center" wrapText="1"/>
    </xf>
    <xf numFmtId="166" fontId="34" fillId="27" borderId="17" xfId="60" applyNumberFormat="1" applyFont="1" applyFill="1" applyBorder="1" applyAlignment="1">
      <alignment horizontal="center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6" fontId="33" fillId="0" borderId="18" xfId="0" applyNumberFormat="1" applyFont="1" applyBorder="1"/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6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6" fontId="33" fillId="0" borderId="19" xfId="0" applyNumberFormat="1" applyFont="1" applyBorder="1"/>
    <xf numFmtId="0" fontId="38" fillId="0" borderId="18" xfId="0" applyFont="1" applyBorder="1"/>
    <xf numFmtId="166" fontId="33" fillId="0" borderId="0" xfId="0" applyNumberFormat="1" applyFont="1" applyAlignment="1">
      <alignment wrapText="1"/>
    </xf>
    <xf numFmtId="166" fontId="0" fillId="0" borderId="0" xfId="0" applyNumberFormat="1"/>
    <xf numFmtId="4" fontId="0" fillId="0" borderId="0" xfId="0" applyNumberFormat="1"/>
    <xf numFmtId="4" fontId="12" fillId="0" borderId="0" xfId="0" applyNumberFormat="1" applyFont="1"/>
    <xf numFmtId="4" fontId="33" fillId="0" borderId="0" xfId="0" applyNumberFormat="1" applyFont="1"/>
    <xf numFmtId="0" fontId="39" fillId="0" borderId="0" xfId="60" applyFont="1" applyBorder="1" applyAlignment="1">
      <alignment vertical="center"/>
    </xf>
    <xf numFmtId="0" fontId="40" fillId="0" borderId="0" xfId="60" applyFont="1" applyBorder="1" applyAlignment="1">
      <alignment vertical="center"/>
    </xf>
    <xf numFmtId="171" fontId="0" fillId="0" borderId="0" xfId="0" applyNumberFormat="1"/>
    <xf numFmtId="166" fontId="33" fillId="29" borderId="19" xfId="0" applyNumberFormat="1" applyFont="1" applyFill="1" applyBorder="1"/>
    <xf numFmtId="171" fontId="33" fillId="0" borderId="0" xfId="0" applyNumberFormat="1" applyFont="1"/>
    <xf numFmtId="166" fontId="38" fillId="0" borderId="0" xfId="0" applyNumberFormat="1" applyFont="1" applyAlignment="1">
      <alignment horizontal="center"/>
    </xf>
    <xf numFmtId="0" fontId="41" fillId="0" borderId="0" xfId="0" applyFont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853009</xdr:colOff>
      <xdr:row>2</xdr:row>
      <xdr:rowOff>101600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834084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3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825" y="0"/>
          <a:ext cx="97790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4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0"/>
          <a:ext cx="7112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4</xdr:row>
      <xdr:rowOff>3175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538684</xdr:colOff>
      <xdr:row>2</xdr:row>
      <xdr:rowOff>101600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834084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tabSelected="1" zoomScale="115" zoomScaleNormal="115" workbookViewId="0">
      <pane ySplit="6" topLeftCell="A7" activePane="bottomLeft" state="frozen"/>
      <selection activeCell="A2" sqref="A2"/>
      <selection pane="bottomLeft" activeCell="B1" sqref="B1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17.85546875" bestFit="1" customWidth="1"/>
    <col min="12" max="12" width="18.7109375" customWidth="1"/>
    <col min="13" max="14" width="13.85546875" bestFit="1" customWidth="1"/>
    <col min="15" max="15" width="13" bestFit="1" customWidth="1"/>
    <col min="16" max="16" width="11.7109375" bestFit="1" customWidth="1"/>
  </cols>
  <sheetData>
    <row r="1" spans="1:19" ht="26.25" x14ac:dyDescent="0.2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46"/>
      <c r="M1" s="43"/>
      <c r="N1" s="42"/>
      <c r="O1" s="42"/>
      <c r="P1" s="42"/>
      <c r="Q1" s="42"/>
      <c r="S1" s="2"/>
    </row>
    <row r="2" spans="1:19" s="2" customFormat="1" ht="15.75" x14ac:dyDescent="0.2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5"/>
      <c r="L2" s="45"/>
      <c r="M2" s="43"/>
      <c r="N2" s="43"/>
      <c r="O2" s="43"/>
      <c r="P2" s="43"/>
      <c r="Q2" s="43"/>
    </row>
    <row r="3" spans="1:19" s="2" customFormat="1" ht="14.25" x14ac:dyDescent="0.2">
      <c r="A3" s="20" t="s">
        <v>70</v>
      </c>
      <c r="B3" s="20"/>
      <c r="C3" s="20"/>
      <c r="D3" s="20"/>
      <c r="E3" s="20"/>
      <c r="F3" s="20"/>
      <c r="G3" s="20"/>
      <c r="H3" s="20"/>
      <c r="I3" s="20"/>
      <c r="J3" s="20"/>
      <c r="K3" s="16"/>
      <c r="L3" s="45"/>
      <c r="M3" s="43"/>
      <c r="N3" s="43"/>
      <c r="O3" s="43"/>
      <c r="P3" s="43"/>
      <c r="Q3" s="43"/>
    </row>
    <row r="4" spans="1:19" s="2" customFormat="1" ht="15" thickBo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16"/>
      <c r="L4" s="45"/>
      <c r="M4" s="43"/>
      <c r="N4" s="43"/>
      <c r="O4" s="43"/>
      <c r="P4" s="43"/>
      <c r="Q4" s="43"/>
    </row>
    <row r="5" spans="1:19" ht="13.5" thickBot="1" x14ac:dyDescent="0.25">
      <c r="A5" s="22" t="s">
        <v>59</v>
      </c>
      <c r="B5" s="22" t="s">
        <v>60</v>
      </c>
      <c r="C5" s="22" t="s">
        <v>61</v>
      </c>
      <c r="D5" s="22" t="s">
        <v>62</v>
      </c>
      <c r="E5" s="24" t="s">
        <v>63</v>
      </c>
      <c r="F5" s="25" t="s">
        <v>66</v>
      </c>
      <c r="G5" s="25" t="s">
        <v>2</v>
      </c>
      <c r="H5" s="25" t="s">
        <v>65</v>
      </c>
      <c r="I5" s="27" t="s">
        <v>64</v>
      </c>
      <c r="J5" s="27"/>
      <c r="M5" s="42"/>
      <c r="N5" s="42"/>
      <c r="O5" s="42"/>
      <c r="P5" s="42"/>
      <c r="Q5" s="42"/>
    </row>
    <row r="6" spans="1:19" ht="26.25" customHeight="1" thickBot="1" x14ac:dyDescent="0.25">
      <c r="A6" s="23"/>
      <c r="B6" s="23"/>
      <c r="C6" s="23"/>
      <c r="D6" s="23"/>
      <c r="E6" s="23"/>
      <c r="F6" s="26"/>
      <c r="G6" s="26"/>
      <c r="H6" s="26"/>
      <c r="I6" s="14" t="s">
        <v>69</v>
      </c>
      <c r="J6" s="14" t="s">
        <v>67</v>
      </c>
      <c r="M6" s="42"/>
      <c r="N6" s="42"/>
      <c r="O6" s="42"/>
      <c r="P6" s="42"/>
      <c r="Q6" s="42"/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 t="s">
        <v>74</v>
      </c>
      <c r="G7" s="13" t="s">
        <v>75</v>
      </c>
      <c r="H7" s="13" t="s">
        <v>74</v>
      </c>
      <c r="I7" s="13" t="s">
        <v>76</v>
      </c>
      <c r="J7" s="13" t="s">
        <v>77</v>
      </c>
      <c r="K7" s="13"/>
    </row>
    <row r="8" spans="1:19" x14ac:dyDescent="0.2">
      <c r="A8" s="11" t="s">
        <v>71</v>
      </c>
      <c r="B8" s="11" t="s">
        <v>72</v>
      </c>
      <c r="C8" s="11" t="s">
        <v>72</v>
      </c>
      <c r="D8" s="12" t="s">
        <v>71</v>
      </c>
      <c r="E8" s="12" t="s">
        <v>73</v>
      </c>
      <c r="F8" s="13">
        <v>0</v>
      </c>
      <c r="G8" s="13" t="s">
        <v>78</v>
      </c>
      <c r="H8" s="13" t="s">
        <v>74</v>
      </c>
      <c r="I8" s="13">
        <f>+I15+I16+I17+I18+I20+I21+I22+I23</f>
        <v>17902376.629999995</v>
      </c>
      <c r="J8" s="13" t="s">
        <v>77</v>
      </c>
    </row>
    <row r="9" spans="1:19" x14ac:dyDescent="0.2">
      <c r="A9" s="31" t="s">
        <v>92</v>
      </c>
      <c r="B9" s="32"/>
      <c r="C9" s="32"/>
      <c r="D9" s="32"/>
      <c r="E9" s="32"/>
      <c r="F9" s="32"/>
      <c r="G9" s="32"/>
      <c r="H9" s="32"/>
      <c r="I9" s="32"/>
      <c r="J9" s="32"/>
      <c r="K9" s="42"/>
    </row>
    <row r="10" spans="1:19" x14ac:dyDescent="0.2">
      <c r="A10" s="33" t="s">
        <v>79</v>
      </c>
      <c r="B10" s="33" t="s">
        <v>80</v>
      </c>
      <c r="C10" s="33" t="s">
        <v>81</v>
      </c>
      <c r="D10" s="34" t="s">
        <v>82</v>
      </c>
      <c r="E10" s="34" t="s">
        <v>83</v>
      </c>
      <c r="F10" s="35">
        <v>396800000</v>
      </c>
      <c r="G10" s="35" t="s">
        <v>78</v>
      </c>
      <c r="H10" s="35">
        <v>396800000</v>
      </c>
      <c r="I10" s="35">
        <f>2679000+396800000-68609290.3</f>
        <v>330869709.69999999</v>
      </c>
      <c r="J10" s="35">
        <f>I10/H10 * 100</f>
        <v>83.384503452620962</v>
      </c>
      <c r="K10" s="47"/>
      <c r="L10" s="13"/>
      <c r="M10" s="13"/>
      <c r="N10" s="41"/>
      <c r="O10" s="41"/>
    </row>
    <row r="11" spans="1:19" x14ac:dyDescent="0.2">
      <c r="A11" s="36" t="s">
        <v>79</v>
      </c>
      <c r="B11" s="36" t="s">
        <v>84</v>
      </c>
      <c r="C11" s="36" t="s">
        <v>85</v>
      </c>
      <c r="D11" s="37" t="s">
        <v>82</v>
      </c>
      <c r="E11" s="37" t="s">
        <v>86</v>
      </c>
      <c r="F11" s="38">
        <v>70000000</v>
      </c>
      <c r="G11" s="38" t="s">
        <v>78</v>
      </c>
      <c r="H11" s="38">
        <v>70000000</v>
      </c>
      <c r="I11" s="38">
        <f>0+70000000-0</f>
        <v>70000000</v>
      </c>
      <c r="J11" s="38">
        <f>I11/H11 * 100</f>
        <v>100</v>
      </c>
      <c r="K11" s="42"/>
      <c r="L11" s="13"/>
      <c r="M11" s="13"/>
      <c r="N11" s="41"/>
      <c r="O11" s="41"/>
    </row>
    <row r="12" spans="1:19" x14ac:dyDescent="0.2">
      <c r="A12" s="36" t="s">
        <v>79</v>
      </c>
      <c r="B12" s="36" t="s">
        <v>87</v>
      </c>
      <c r="C12" s="36" t="s">
        <v>88</v>
      </c>
      <c r="D12" s="37" t="s">
        <v>82</v>
      </c>
      <c r="E12" s="37" t="s">
        <v>89</v>
      </c>
      <c r="F12" s="38">
        <v>125136689</v>
      </c>
      <c r="G12" s="38" t="s">
        <v>78</v>
      </c>
      <c r="H12" s="38">
        <v>125136689</v>
      </c>
      <c r="I12" s="38">
        <f>7987448.22+125136689-93186896.12</f>
        <v>39937241.099999994</v>
      </c>
      <c r="J12" s="38">
        <f>I12/H12 * 100</f>
        <v>31.914893560912418</v>
      </c>
      <c r="K12" s="42"/>
      <c r="L12" s="13"/>
      <c r="M12" s="13"/>
      <c r="N12" s="41"/>
      <c r="O12" s="41"/>
    </row>
    <row r="13" spans="1:19" x14ac:dyDescent="0.2">
      <c r="A13" s="36" t="s">
        <v>79</v>
      </c>
      <c r="B13" s="36" t="s">
        <v>90</v>
      </c>
      <c r="C13" s="36" t="s">
        <v>91</v>
      </c>
      <c r="D13" s="37" t="s">
        <v>82</v>
      </c>
      <c r="E13" s="37" t="s">
        <v>89</v>
      </c>
      <c r="F13" s="38">
        <v>67297147.430000007</v>
      </c>
      <c r="G13" s="38" t="s">
        <v>78</v>
      </c>
      <c r="H13" s="38">
        <v>67297147.430000007</v>
      </c>
      <c r="I13" s="38">
        <v>8308289.8000000045</v>
      </c>
      <c r="J13" s="38">
        <f>I13/H13 * 100</f>
        <v>12.345679003173171</v>
      </c>
      <c r="K13" s="42"/>
      <c r="L13" s="13"/>
      <c r="M13" s="13"/>
      <c r="N13" s="41"/>
      <c r="O13" s="41"/>
    </row>
    <row r="14" spans="1:19" x14ac:dyDescent="0.2">
      <c r="A14" s="31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42"/>
    </row>
    <row r="15" spans="1:19" x14ac:dyDescent="0.2">
      <c r="A15" s="33" t="s">
        <v>71</v>
      </c>
      <c r="B15" s="33" t="s">
        <v>72</v>
      </c>
      <c r="C15" s="33" t="s">
        <v>72</v>
      </c>
      <c r="D15" s="34" t="s">
        <v>71</v>
      </c>
      <c r="E15" s="34" t="s">
        <v>83</v>
      </c>
      <c r="F15" s="35">
        <v>0</v>
      </c>
      <c r="G15" s="35" t="s">
        <v>78</v>
      </c>
      <c r="H15" s="35">
        <v>0</v>
      </c>
      <c r="I15" s="35">
        <f>2679000+0</f>
        <v>2679000</v>
      </c>
      <c r="J15" s="35" t="s">
        <v>77</v>
      </c>
    </row>
    <row r="16" spans="1:19" x14ac:dyDescent="0.2">
      <c r="A16" s="36" t="s">
        <v>71</v>
      </c>
      <c r="B16" s="36" t="s">
        <v>72</v>
      </c>
      <c r="C16" s="36" t="s">
        <v>72</v>
      </c>
      <c r="D16" s="37" t="s">
        <v>71</v>
      </c>
      <c r="E16" s="37" t="s">
        <v>86</v>
      </c>
      <c r="F16" s="38">
        <v>0</v>
      </c>
      <c r="G16" s="38" t="s">
        <v>78</v>
      </c>
      <c r="H16" s="38">
        <v>0</v>
      </c>
      <c r="I16" s="38">
        <f>0+0</f>
        <v>0</v>
      </c>
      <c r="J16" s="38" t="s">
        <v>77</v>
      </c>
    </row>
    <row r="17" spans="1:10" x14ac:dyDescent="0.2">
      <c r="A17" s="36" t="s">
        <v>71</v>
      </c>
      <c r="B17" s="36" t="s">
        <v>72</v>
      </c>
      <c r="C17" s="36" t="s">
        <v>72</v>
      </c>
      <c r="D17" s="37" t="s">
        <v>71</v>
      </c>
      <c r="E17" s="37" t="s">
        <v>89</v>
      </c>
      <c r="F17" s="38">
        <v>0</v>
      </c>
      <c r="G17" s="38" t="s">
        <v>78</v>
      </c>
      <c r="H17" s="38">
        <v>0</v>
      </c>
      <c r="I17" s="38">
        <f>7987448.22+0</f>
        <v>7987448.2199999997</v>
      </c>
      <c r="J17" s="38" t="s">
        <v>77</v>
      </c>
    </row>
    <row r="18" spans="1:10" x14ac:dyDescent="0.2">
      <c r="A18" s="36" t="s">
        <v>71</v>
      </c>
      <c r="B18" s="36" t="s">
        <v>72</v>
      </c>
      <c r="C18" s="36" t="s">
        <v>72</v>
      </c>
      <c r="D18" s="37" t="s">
        <v>71</v>
      </c>
      <c r="E18" s="37" t="s">
        <v>89</v>
      </c>
      <c r="F18" s="38">
        <v>0</v>
      </c>
      <c r="G18" s="38" t="s">
        <v>78</v>
      </c>
      <c r="H18" s="38">
        <v>0</v>
      </c>
      <c r="I18" s="38">
        <f>2492486.94+0</f>
        <v>2492486.94</v>
      </c>
      <c r="J18" s="38" t="s">
        <v>77</v>
      </c>
    </row>
    <row r="19" spans="1:10" x14ac:dyDescent="0.2">
      <c r="A19" s="31" t="s">
        <v>94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x14ac:dyDescent="0.2">
      <c r="A20" s="33" t="s">
        <v>71</v>
      </c>
      <c r="B20" s="33" t="s">
        <v>72</v>
      </c>
      <c r="C20" s="33" t="s">
        <v>72</v>
      </c>
      <c r="D20" s="34" t="s">
        <v>71</v>
      </c>
      <c r="E20" s="34" t="s">
        <v>83</v>
      </c>
      <c r="F20" s="35">
        <v>0</v>
      </c>
      <c r="G20" s="35" t="s">
        <v>78</v>
      </c>
      <c r="H20" s="35">
        <v>0</v>
      </c>
      <c r="I20" s="35">
        <f>1618598.28+0</f>
        <v>1618598.28</v>
      </c>
      <c r="J20" s="35" t="s">
        <v>77</v>
      </c>
    </row>
    <row r="21" spans="1:10" x14ac:dyDescent="0.2">
      <c r="A21" s="36" t="s">
        <v>71</v>
      </c>
      <c r="B21" s="36" t="s">
        <v>72</v>
      </c>
      <c r="C21" s="36" t="s">
        <v>72</v>
      </c>
      <c r="D21" s="37" t="s">
        <v>71</v>
      </c>
      <c r="E21" s="37" t="s">
        <v>86</v>
      </c>
      <c r="F21" s="38">
        <v>0</v>
      </c>
      <c r="G21" s="38" t="s">
        <v>78</v>
      </c>
      <c r="H21" s="38">
        <v>0</v>
      </c>
      <c r="I21" s="38">
        <f>0+0</f>
        <v>0</v>
      </c>
      <c r="J21" s="38" t="s">
        <v>77</v>
      </c>
    </row>
    <row r="22" spans="1:10" x14ac:dyDescent="0.2">
      <c r="A22" s="36" t="s">
        <v>71</v>
      </c>
      <c r="B22" s="36" t="s">
        <v>72</v>
      </c>
      <c r="C22" s="36" t="s">
        <v>72</v>
      </c>
      <c r="D22" s="37" t="s">
        <v>71</v>
      </c>
      <c r="E22" s="37" t="s">
        <v>89</v>
      </c>
      <c r="F22" s="38">
        <v>0</v>
      </c>
      <c r="G22" s="38" t="s">
        <v>78</v>
      </c>
      <c r="H22" s="38">
        <v>0</v>
      </c>
      <c r="I22" s="38">
        <f>1863039.63+0</f>
        <v>1863039.63</v>
      </c>
      <c r="J22" s="38" t="s">
        <v>77</v>
      </c>
    </row>
    <row r="23" spans="1:10" x14ac:dyDescent="0.2">
      <c r="A23" s="36" t="s">
        <v>71</v>
      </c>
      <c r="B23" s="36" t="s">
        <v>72</v>
      </c>
      <c r="C23" s="36" t="s">
        <v>72</v>
      </c>
      <c r="D23" s="37" t="s">
        <v>71</v>
      </c>
      <c r="E23" s="37" t="s">
        <v>89</v>
      </c>
      <c r="F23" s="38">
        <v>0</v>
      </c>
      <c r="G23" s="38" t="s">
        <v>78</v>
      </c>
      <c r="H23" s="38">
        <v>0</v>
      </c>
      <c r="I23" s="38">
        <f>1261803.56+0</f>
        <v>1261803.56</v>
      </c>
      <c r="J23" s="38" t="s">
        <v>77</v>
      </c>
    </row>
    <row r="24" spans="1:10" x14ac:dyDescent="0.2">
      <c r="A24" s="31" t="s">
        <v>95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x14ac:dyDescent="0.2">
      <c r="A25" s="33" t="s">
        <v>71</v>
      </c>
      <c r="B25" s="33" t="s">
        <v>72</v>
      </c>
      <c r="C25" s="33" t="s">
        <v>72</v>
      </c>
      <c r="D25" s="34" t="s">
        <v>71</v>
      </c>
      <c r="E25" s="34" t="s">
        <v>83</v>
      </c>
      <c r="F25" s="35">
        <v>0</v>
      </c>
      <c r="G25" s="35" t="s">
        <v>78</v>
      </c>
      <c r="H25" s="35">
        <v>0</v>
      </c>
      <c r="I25" s="35">
        <f>0+0</f>
        <v>0</v>
      </c>
      <c r="J25" s="35" t="s">
        <v>77</v>
      </c>
    </row>
    <row r="26" spans="1:10" x14ac:dyDescent="0.2">
      <c r="A26" s="36" t="s">
        <v>71</v>
      </c>
      <c r="B26" s="36" t="s">
        <v>72</v>
      </c>
      <c r="C26" s="36" t="s">
        <v>72</v>
      </c>
      <c r="D26" s="37" t="s">
        <v>71</v>
      </c>
      <c r="E26" s="37" t="s">
        <v>86</v>
      </c>
      <c r="F26" s="38">
        <v>0</v>
      </c>
      <c r="G26" s="38" t="s">
        <v>78</v>
      </c>
      <c r="H26" s="38">
        <v>0</v>
      </c>
      <c r="I26" s="38">
        <f>0+0</f>
        <v>0</v>
      </c>
      <c r="J26" s="38" t="s">
        <v>77</v>
      </c>
    </row>
    <row r="27" spans="1:10" x14ac:dyDescent="0.2">
      <c r="A27" s="36" t="s">
        <v>71</v>
      </c>
      <c r="B27" s="36" t="s">
        <v>72</v>
      </c>
      <c r="C27" s="36" t="s">
        <v>72</v>
      </c>
      <c r="D27" s="37" t="s">
        <v>71</v>
      </c>
      <c r="E27" s="37" t="s">
        <v>89</v>
      </c>
      <c r="F27" s="38">
        <v>0</v>
      </c>
      <c r="G27" s="38" t="s">
        <v>78</v>
      </c>
      <c r="H27" s="38">
        <v>0</v>
      </c>
      <c r="I27" s="38">
        <f>0+0</f>
        <v>0</v>
      </c>
      <c r="J27" s="38" t="s">
        <v>77</v>
      </c>
    </row>
    <row r="28" spans="1:10" x14ac:dyDescent="0.2">
      <c r="A28" s="36" t="s">
        <v>71</v>
      </c>
      <c r="B28" s="36" t="s">
        <v>72</v>
      </c>
      <c r="C28" s="36" t="s">
        <v>72</v>
      </c>
      <c r="D28" s="37" t="s">
        <v>71</v>
      </c>
      <c r="E28" s="37" t="s">
        <v>89</v>
      </c>
      <c r="F28" s="38">
        <v>0</v>
      </c>
      <c r="G28" s="38" t="s">
        <v>78</v>
      </c>
      <c r="H28" s="38">
        <v>0</v>
      </c>
      <c r="I28" s="38">
        <f>0+0</f>
        <v>0</v>
      </c>
      <c r="J28" s="38" t="s">
        <v>77</v>
      </c>
    </row>
    <row r="29" spans="1:10" x14ac:dyDescent="0.2">
      <c r="A29" s="39" t="s">
        <v>96</v>
      </c>
      <c r="B29" s="28"/>
      <c r="C29" s="28"/>
      <c r="D29" s="29"/>
      <c r="E29" s="29"/>
      <c r="F29" s="30"/>
      <c r="G29" s="30"/>
      <c r="H29" s="30"/>
      <c r="I29" s="30"/>
      <c r="J29" s="30"/>
    </row>
    <row r="38" spans="7:7" x14ac:dyDescent="0.2">
      <c r="G38" s="40"/>
    </row>
  </sheetData>
  <mergeCells count="13">
    <mergeCell ref="A14:J14"/>
    <mergeCell ref="A19:J19"/>
    <mergeCell ref="A24:J24"/>
    <mergeCell ref="F5:F6"/>
    <mergeCell ref="G5:G6"/>
    <mergeCell ref="H5:H6"/>
    <mergeCell ref="I5:J5"/>
    <mergeCell ref="A9:J9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74803149606299213" bottom="0.23622047244094491" header="0.31496062992125984" footer="0.31496062992125984"/>
  <pageSetup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E1" workbookViewId="0">
      <selection activeCell="H41" sqref="H41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21" customWidth="1"/>
    <col min="12" max="12" width="18.7109375" customWidth="1"/>
    <col min="13" max="14" width="13.85546875" bestFit="1" customWidth="1"/>
    <col min="15" max="15" width="13" bestFit="1" customWidth="1"/>
    <col min="16" max="16" width="11.7109375" bestFit="1" customWidth="1"/>
  </cols>
  <sheetData>
    <row r="1" spans="1:19" ht="26.25" x14ac:dyDescent="0.2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46"/>
      <c r="M1" s="43"/>
      <c r="N1" s="42"/>
      <c r="O1" s="42"/>
      <c r="P1" s="42"/>
      <c r="Q1" s="42"/>
      <c r="S1" s="2"/>
    </row>
    <row r="2" spans="1:19" s="2" customFormat="1" ht="15.75" x14ac:dyDescent="0.2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5"/>
      <c r="L2" s="45"/>
      <c r="M2" s="43"/>
      <c r="N2" s="43"/>
      <c r="O2" s="43"/>
      <c r="P2" s="43"/>
      <c r="Q2" s="43"/>
    </row>
    <row r="3" spans="1:19" s="2" customFormat="1" ht="14.25" x14ac:dyDescent="0.2">
      <c r="A3" s="20" t="s">
        <v>70</v>
      </c>
      <c r="B3" s="20"/>
      <c r="C3" s="20"/>
      <c r="D3" s="20"/>
      <c r="E3" s="20"/>
      <c r="F3" s="20"/>
      <c r="G3" s="20"/>
      <c r="H3" s="20"/>
      <c r="I3" s="20"/>
      <c r="J3" s="20"/>
      <c r="K3" s="16"/>
      <c r="L3" s="45"/>
      <c r="M3" s="43"/>
      <c r="N3" s="43"/>
      <c r="O3" s="43"/>
      <c r="P3" s="43"/>
      <c r="Q3" s="43"/>
    </row>
    <row r="4" spans="1:19" s="2" customFormat="1" ht="15" thickBo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16"/>
      <c r="L4" s="45"/>
      <c r="M4" s="43"/>
      <c r="N4" s="43"/>
      <c r="O4" s="43"/>
      <c r="P4" s="43"/>
      <c r="Q4" s="43"/>
    </row>
    <row r="5" spans="1:19" ht="13.5" thickBot="1" x14ac:dyDescent="0.25">
      <c r="A5" s="22" t="s">
        <v>59</v>
      </c>
      <c r="B5" s="22" t="s">
        <v>60</v>
      </c>
      <c r="C5" s="22" t="s">
        <v>61</v>
      </c>
      <c r="D5" s="22" t="s">
        <v>62</v>
      </c>
      <c r="E5" s="24" t="s">
        <v>63</v>
      </c>
      <c r="F5" s="25" t="s">
        <v>66</v>
      </c>
      <c r="G5" s="25" t="s">
        <v>2</v>
      </c>
      <c r="H5" s="25" t="s">
        <v>65</v>
      </c>
      <c r="I5" s="27" t="s">
        <v>64</v>
      </c>
      <c r="J5" s="27"/>
      <c r="M5" s="42"/>
      <c r="N5" s="42"/>
      <c r="O5" s="42"/>
      <c r="P5" s="42"/>
      <c r="Q5" s="42"/>
    </row>
    <row r="6" spans="1:19" ht="26.25" customHeight="1" thickBot="1" x14ac:dyDescent="0.25">
      <c r="A6" s="23"/>
      <c r="B6" s="23"/>
      <c r="C6" s="23"/>
      <c r="D6" s="23"/>
      <c r="E6" s="23"/>
      <c r="F6" s="26"/>
      <c r="G6" s="26"/>
      <c r="H6" s="26"/>
      <c r="I6" s="17" t="s">
        <v>69</v>
      </c>
      <c r="J6" s="17" t="s">
        <v>67</v>
      </c>
      <c r="M6" s="42"/>
      <c r="N6" s="42"/>
      <c r="O6" s="42"/>
      <c r="P6" s="42"/>
      <c r="Q6" s="42"/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 t="s">
        <v>74</v>
      </c>
      <c r="G7" s="13" t="s">
        <v>75</v>
      </c>
      <c r="H7" s="13" t="s">
        <v>74</v>
      </c>
      <c r="I7" s="13" t="s">
        <v>76</v>
      </c>
      <c r="J7" s="13" t="s">
        <v>101</v>
      </c>
      <c r="K7" s="50" t="s">
        <v>97</v>
      </c>
      <c r="L7" s="50" t="s">
        <v>98</v>
      </c>
    </row>
    <row r="8" spans="1:19" x14ac:dyDescent="0.2">
      <c r="A8" s="11" t="s">
        <v>71</v>
      </c>
      <c r="B8" s="11" t="s">
        <v>72</v>
      </c>
      <c r="C8" s="11" t="s">
        <v>72</v>
      </c>
      <c r="D8" s="12" t="s">
        <v>71</v>
      </c>
      <c r="E8" s="12" t="s">
        <v>73</v>
      </c>
      <c r="F8" s="13">
        <v>0</v>
      </c>
      <c r="G8" s="13" t="s">
        <v>78</v>
      </c>
      <c r="H8" s="13" t="s">
        <v>74</v>
      </c>
      <c r="I8" s="13">
        <f>+I15+I16+I17+I18+I20+I21+I22+I23</f>
        <v>17902376.629999995</v>
      </c>
      <c r="J8" s="13" t="s">
        <v>101</v>
      </c>
      <c r="K8" s="11"/>
      <c r="L8" s="11"/>
    </row>
    <row r="9" spans="1:19" x14ac:dyDescent="0.2">
      <c r="A9" s="31" t="s">
        <v>101</v>
      </c>
      <c r="B9" s="32"/>
      <c r="C9" s="32"/>
      <c r="D9" s="32"/>
      <c r="E9" s="32"/>
      <c r="F9" s="32"/>
      <c r="G9" s="32"/>
      <c r="H9" s="32"/>
      <c r="I9" s="32"/>
      <c r="J9" s="32"/>
      <c r="K9" s="44"/>
      <c r="L9" s="11"/>
    </row>
    <row r="10" spans="1:19" x14ac:dyDescent="0.2">
      <c r="A10" s="33" t="s">
        <v>79</v>
      </c>
      <c r="B10" s="33" t="s">
        <v>80</v>
      </c>
      <c r="C10" s="33" t="s">
        <v>81</v>
      </c>
      <c r="D10" s="34" t="s">
        <v>82</v>
      </c>
      <c r="E10" s="34" t="s">
        <v>83</v>
      </c>
      <c r="F10" s="35">
        <v>396800000</v>
      </c>
      <c r="G10" s="35" t="s">
        <v>78</v>
      </c>
      <c r="H10" s="35">
        <v>396800000</v>
      </c>
      <c r="I10" s="35">
        <f>2679000+396800000-68609290.3</f>
        <v>330869709.69999999</v>
      </c>
      <c r="J10" s="35">
        <f>I10/H10 * 100</f>
        <v>83.384503452620962</v>
      </c>
      <c r="K10" s="49">
        <v>328190709.69999999</v>
      </c>
      <c r="L10" s="13">
        <v>330869709.69999999</v>
      </c>
      <c r="M10" s="13"/>
      <c r="N10" s="41"/>
      <c r="O10" s="41"/>
    </row>
    <row r="11" spans="1:19" x14ac:dyDescent="0.2">
      <c r="A11" s="36" t="s">
        <v>79</v>
      </c>
      <c r="B11" s="36" t="s">
        <v>84</v>
      </c>
      <c r="C11" s="36" t="s">
        <v>85</v>
      </c>
      <c r="D11" s="37" t="s">
        <v>82</v>
      </c>
      <c r="E11" s="37" t="s">
        <v>86</v>
      </c>
      <c r="F11" s="38">
        <v>70000000</v>
      </c>
      <c r="G11" s="38" t="s">
        <v>78</v>
      </c>
      <c r="H11" s="38">
        <v>70000000</v>
      </c>
      <c r="I11" s="38">
        <f>0+70000000-0</f>
        <v>70000000</v>
      </c>
      <c r="J11" s="38">
        <f>I11/H11 * 100</f>
        <v>100</v>
      </c>
      <c r="K11" s="44">
        <v>70000000</v>
      </c>
      <c r="L11" s="13">
        <v>70000000</v>
      </c>
      <c r="M11" s="13"/>
      <c r="N11" s="41"/>
      <c r="O11" s="41"/>
    </row>
    <row r="12" spans="1:19" x14ac:dyDescent="0.2">
      <c r="A12" s="36" t="s">
        <v>79</v>
      </c>
      <c r="B12" s="36" t="s">
        <v>87</v>
      </c>
      <c r="C12" s="36" t="s">
        <v>88</v>
      </c>
      <c r="D12" s="37" t="s">
        <v>82</v>
      </c>
      <c r="E12" s="37" t="s">
        <v>89</v>
      </c>
      <c r="F12" s="38">
        <v>125136689</v>
      </c>
      <c r="G12" s="38" t="s">
        <v>78</v>
      </c>
      <c r="H12" s="38">
        <v>125136689</v>
      </c>
      <c r="I12" s="38">
        <f>7987448.22+125136689-93186896.12</f>
        <v>39937241.099999994</v>
      </c>
      <c r="J12" s="38">
        <f>I12/H12 * 100</f>
        <v>31.914893560912418</v>
      </c>
      <c r="K12" s="44">
        <v>31949792.879999995</v>
      </c>
      <c r="L12" s="13">
        <v>39937241.099999994</v>
      </c>
      <c r="M12" s="13"/>
      <c r="N12" s="41"/>
      <c r="O12" s="41"/>
    </row>
    <row r="13" spans="1:19" x14ac:dyDescent="0.2">
      <c r="A13" s="36" t="s">
        <v>79</v>
      </c>
      <c r="B13" s="36" t="s">
        <v>90</v>
      </c>
      <c r="C13" s="36" t="s">
        <v>91</v>
      </c>
      <c r="D13" s="37" t="s">
        <v>82</v>
      </c>
      <c r="E13" s="37" t="s">
        <v>89</v>
      </c>
      <c r="F13" s="38">
        <v>67297147.430000007</v>
      </c>
      <c r="G13" s="38" t="s">
        <v>78</v>
      </c>
      <c r="H13" s="38">
        <v>67297147.430000007</v>
      </c>
      <c r="I13" s="48">
        <f>2492486.94+67297147.43-0</f>
        <v>69789634.370000005</v>
      </c>
      <c r="J13" s="48">
        <f>I13/H13 * 100</f>
        <v>103.70370370095195</v>
      </c>
      <c r="K13" s="44">
        <v>5815802.8600000069</v>
      </c>
      <c r="L13" s="13">
        <v>8308289.8000000045</v>
      </c>
      <c r="M13" s="13"/>
      <c r="N13" s="41"/>
      <c r="O13" s="41"/>
    </row>
    <row r="14" spans="1:19" x14ac:dyDescent="0.2">
      <c r="A14" s="31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44"/>
      <c r="L14" s="11"/>
    </row>
    <row r="15" spans="1:19" x14ac:dyDescent="0.2">
      <c r="A15" s="33" t="s">
        <v>71</v>
      </c>
      <c r="B15" s="33" t="s">
        <v>72</v>
      </c>
      <c r="C15" s="33" t="s">
        <v>72</v>
      </c>
      <c r="D15" s="34" t="s">
        <v>71</v>
      </c>
      <c r="E15" s="34" t="s">
        <v>83</v>
      </c>
      <c r="F15" s="35">
        <v>0</v>
      </c>
      <c r="G15" s="35" t="s">
        <v>78</v>
      </c>
      <c r="H15" s="35">
        <v>0</v>
      </c>
      <c r="I15" s="35">
        <f>2679000+0</f>
        <v>2679000</v>
      </c>
      <c r="J15" s="35" t="s">
        <v>101</v>
      </c>
      <c r="K15" s="11"/>
      <c r="L15" s="11"/>
    </row>
    <row r="16" spans="1:19" x14ac:dyDescent="0.2">
      <c r="A16" s="36" t="s">
        <v>71</v>
      </c>
      <c r="B16" s="36" t="s">
        <v>72</v>
      </c>
      <c r="C16" s="36" t="s">
        <v>72</v>
      </c>
      <c r="D16" s="37" t="s">
        <v>71</v>
      </c>
      <c r="E16" s="37" t="s">
        <v>86</v>
      </c>
      <c r="F16" s="38">
        <v>0</v>
      </c>
      <c r="G16" s="38" t="s">
        <v>78</v>
      </c>
      <c r="H16" s="38">
        <v>0</v>
      </c>
      <c r="I16" s="38">
        <f>0+0</f>
        <v>0</v>
      </c>
      <c r="J16" s="38" t="s">
        <v>101</v>
      </c>
      <c r="K16" s="11"/>
      <c r="L16" s="11"/>
    </row>
    <row r="17" spans="1:12" x14ac:dyDescent="0.2">
      <c r="A17" s="36" t="s">
        <v>71</v>
      </c>
      <c r="B17" s="36" t="s">
        <v>72</v>
      </c>
      <c r="C17" s="36" t="s">
        <v>72</v>
      </c>
      <c r="D17" s="37" t="s">
        <v>71</v>
      </c>
      <c r="E17" s="37" t="s">
        <v>89</v>
      </c>
      <c r="F17" s="38">
        <v>0</v>
      </c>
      <c r="G17" s="38" t="s">
        <v>78</v>
      </c>
      <c r="H17" s="38">
        <v>0</v>
      </c>
      <c r="I17" s="38">
        <f>7987448.22+0</f>
        <v>7987448.2199999997</v>
      </c>
      <c r="J17" s="38" t="s">
        <v>101</v>
      </c>
      <c r="K17" s="11"/>
      <c r="L17" s="11"/>
    </row>
    <row r="18" spans="1:12" x14ac:dyDescent="0.2">
      <c r="A18" s="36" t="s">
        <v>71</v>
      </c>
      <c r="B18" s="36" t="s">
        <v>72</v>
      </c>
      <c r="C18" s="36" t="s">
        <v>72</v>
      </c>
      <c r="D18" s="37" t="s">
        <v>71</v>
      </c>
      <c r="E18" s="37" t="s">
        <v>89</v>
      </c>
      <c r="F18" s="38">
        <v>0</v>
      </c>
      <c r="G18" s="38" t="s">
        <v>78</v>
      </c>
      <c r="H18" s="38">
        <v>0</v>
      </c>
      <c r="I18" s="38">
        <f>2492486.94+0</f>
        <v>2492486.94</v>
      </c>
      <c r="J18" s="38" t="s">
        <v>101</v>
      </c>
    </row>
    <row r="19" spans="1:12" x14ac:dyDescent="0.2">
      <c r="A19" s="31" t="s">
        <v>94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2" x14ac:dyDescent="0.2">
      <c r="A20" s="33" t="s">
        <v>71</v>
      </c>
      <c r="B20" s="33" t="s">
        <v>72</v>
      </c>
      <c r="C20" s="33" t="s">
        <v>72</v>
      </c>
      <c r="D20" s="34" t="s">
        <v>71</v>
      </c>
      <c r="E20" s="34" t="s">
        <v>83</v>
      </c>
      <c r="F20" s="35">
        <v>0</v>
      </c>
      <c r="G20" s="35" t="s">
        <v>78</v>
      </c>
      <c r="H20" s="35">
        <v>0</v>
      </c>
      <c r="I20" s="35">
        <f>1618598.28+0</f>
        <v>1618598.28</v>
      </c>
      <c r="J20" s="35" t="s">
        <v>101</v>
      </c>
    </row>
    <row r="21" spans="1:12" x14ac:dyDescent="0.2">
      <c r="A21" s="36" t="s">
        <v>71</v>
      </c>
      <c r="B21" s="36" t="s">
        <v>72</v>
      </c>
      <c r="C21" s="36" t="s">
        <v>72</v>
      </c>
      <c r="D21" s="37" t="s">
        <v>71</v>
      </c>
      <c r="E21" s="37" t="s">
        <v>86</v>
      </c>
      <c r="F21" s="38">
        <v>0</v>
      </c>
      <c r="G21" s="38" t="s">
        <v>78</v>
      </c>
      <c r="H21" s="38">
        <v>0</v>
      </c>
      <c r="I21" s="38">
        <f>0+0</f>
        <v>0</v>
      </c>
      <c r="J21" s="38" t="s">
        <v>101</v>
      </c>
    </row>
    <row r="22" spans="1:12" x14ac:dyDescent="0.2">
      <c r="A22" s="36" t="s">
        <v>71</v>
      </c>
      <c r="B22" s="36" t="s">
        <v>72</v>
      </c>
      <c r="C22" s="36" t="s">
        <v>72</v>
      </c>
      <c r="D22" s="37" t="s">
        <v>71</v>
      </c>
      <c r="E22" s="37" t="s">
        <v>89</v>
      </c>
      <c r="F22" s="38">
        <v>0</v>
      </c>
      <c r="G22" s="38" t="s">
        <v>78</v>
      </c>
      <c r="H22" s="38">
        <v>0</v>
      </c>
      <c r="I22" s="38">
        <f>1863039.63+0</f>
        <v>1863039.63</v>
      </c>
      <c r="J22" s="38" t="s">
        <v>101</v>
      </c>
    </row>
    <row r="23" spans="1:12" x14ac:dyDescent="0.2">
      <c r="A23" s="36" t="s">
        <v>71</v>
      </c>
      <c r="B23" s="36" t="s">
        <v>72</v>
      </c>
      <c r="C23" s="36" t="s">
        <v>72</v>
      </c>
      <c r="D23" s="37" t="s">
        <v>71</v>
      </c>
      <c r="E23" s="37" t="s">
        <v>89</v>
      </c>
      <c r="F23" s="38">
        <v>0</v>
      </c>
      <c r="G23" s="38" t="s">
        <v>78</v>
      </c>
      <c r="H23" s="38">
        <v>0</v>
      </c>
      <c r="I23" s="38">
        <f>1261803.56+0</f>
        <v>1261803.56</v>
      </c>
      <c r="J23" s="38" t="s">
        <v>101</v>
      </c>
    </row>
    <row r="24" spans="1:12" x14ac:dyDescent="0.2">
      <c r="A24" s="31" t="s">
        <v>101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2" x14ac:dyDescent="0.2">
      <c r="A25" s="33" t="s">
        <v>71</v>
      </c>
      <c r="B25" s="33" t="s">
        <v>72</v>
      </c>
      <c r="C25" s="33" t="s">
        <v>72</v>
      </c>
      <c r="D25" s="34" t="s">
        <v>71</v>
      </c>
      <c r="E25" s="34" t="s">
        <v>83</v>
      </c>
      <c r="F25" s="35">
        <v>0</v>
      </c>
      <c r="G25" s="35" t="s">
        <v>78</v>
      </c>
      <c r="H25" s="35">
        <v>0</v>
      </c>
      <c r="I25" s="35">
        <f>0+0</f>
        <v>0</v>
      </c>
      <c r="J25" s="35" t="s">
        <v>101</v>
      </c>
    </row>
    <row r="26" spans="1:12" x14ac:dyDescent="0.2">
      <c r="A26" s="36" t="s">
        <v>71</v>
      </c>
      <c r="B26" s="36" t="s">
        <v>72</v>
      </c>
      <c r="C26" s="36" t="s">
        <v>72</v>
      </c>
      <c r="D26" s="37" t="s">
        <v>71</v>
      </c>
      <c r="E26" s="37" t="s">
        <v>86</v>
      </c>
      <c r="F26" s="38">
        <v>0</v>
      </c>
      <c r="G26" s="38" t="s">
        <v>78</v>
      </c>
      <c r="H26" s="38">
        <v>0</v>
      </c>
      <c r="I26" s="38">
        <f>0+0</f>
        <v>0</v>
      </c>
      <c r="J26" s="38" t="s">
        <v>101</v>
      </c>
    </row>
    <row r="27" spans="1:12" x14ac:dyDescent="0.2">
      <c r="A27" s="36" t="s">
        <v>71</v>
      </c>
      <c r="B27" s="36" t="s">
        <v>72</v>
      </c>
      <c r="C27" s="36" t="s">
        <v>72</v>
      </c>
      <c r="D27" s="37" t="s">
        <v>71</v>
      </c>
      <c r="E27" s="37" t="s">
        <v>89</v>
      </c>
      <c r="F27" s="38">
        <v>0</v>
      </c>
      <c r="G27" s="38" t="s">
        <v>78</v>
      </c>
      <c r="H27" s="38">
        <v>0</v>
      </c>
      <c r="I27" s="48">
        <f>34.8+0</f>
        <v>34.799999999999997</v>
      </c>
      <c r="J27" s="38" t="s">
        <v>77</v>
      </c>
      <c r="K27" s="51" t="s">
        <v>99</v>
      </c>
    </row>
    <row r="28" spans="1:12" x14ac:dyDescent="0.2">
      <c r="A28" s="36" t="s">
        <v>71</v>
      </c>
      <c r="B28" s="36" t="s">
        <v>72</v>
      </c>
      <c r="C28" s="36" t="s">
        <v>72</v>
      </c>
      <c r="D28" s="37" t="s">
        <v>71</v>
      </c>
      <c r="E28" s="37" t="s">
        <v>89</v>
      </c>
      <c r="F28" s="38">
        <v>0</v>
      </c>
      <c r="G28" s="38" t="s">
        <v>78</v>
      </c>
      <c r="H28" s="38">
        <v>0</v>
      </c>
      <c r="I28" s="48">
        <f>34.8+0</f>
        <v>34.799999999999997</v>
      </c>
      <c r="J28" s="38" t="s">
        <v>77</v>
      </c>
      <c r="K28" s="51" t="s">
        <v>100</v>
      </c>
    </row>
    <row r="29" spans="1:12" x14ac:dyDescent="0.2">
      <c r="A29" s="39" t="s">
        <v>96</v>
      </c>
      <c r="B29" s="28"/>
      <c r="C29" s="28"/>
      <c r="D29" s="29"/>
      <c r="E29" s="29"/>
      <c r="F29" s="30"/>
      <c r="G29" s="30"/>
      <c r="H29" s="30"/>
      <c r="I29" s="30"/>
      <c r="J29" s="30"/>
    </row>
    <row r="38" spans="7:7" x14ac:dyDescent="0.2">
      <c r="G38" s="40"/>
    </row>
  </sheetData>
  <mergeCells count="13">
    <mergeCell ref="A24:J24"/>
    <mergeCell ref="G5:G6"/>
    <mergeCell ref="H5:H6"/>
    <mergeCell ref="I5:J5"/>
    <mergeCell ref="A9:J9"/>
    <mergeCell ref="A14:J14"/>
    <mergeCell ref="A19:J19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correcto</vt:lpstr>
      <vt:lpstr>FUENTE NO BORRAR</vt:lpstr>
      <vt:lpstr>sistema</vt:lpstr>
      <vt:lpstr>correcto!Área_de_impresión</vt:lpstr>
      <vt:lpstr>correcto!Títulos_a_imprimir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2020-04-15T21:07:32Z</cp:lastPrinted>
  <dcterms:created xsi:type="dcterms:W3CDTF">2015-04-08T19:07:52Z</dcterms:created>
  <dcterms:modified xsi:type="dcterms:W3CDTF">2020-04-15T21:13:04Z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